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416" windowWidth="24040" windowHeight="15620" activeTab="0"/>
  </bookViews>
  <sheets>
    <sheet name="One Way ANOVA" sheetId="1" r:id="rId1"/>
    <sheet name="Bar Graph" sheetId="2" r:id="rId2"/>
    <sheet name="Box Plot" sheetId="3" r:id="rId3"/>
  </sheets>
  <definedNames/>
  <calcPr fullCalcOnLoad="1"/>
</workbook>
</file>

<file path=xl/sharedStrings.xml><?xml version="1.0" encoding="utf-8"?>
<sst xmlns="http://schemas.openxmlformats.org/spreadsheetml/2006/main" count="34" uniqueCount="29">
  <si>
    <t>SSRI</t>
  </si>
  <si>
    <t>CBT</t>
  </si>
  <si>
    <t>Control</t>
  </si>
  <si>
    <t>SSRI+CBT</t>
  </si>
  <si>
    <t>Total</t>
  </si>
  <si>
    <t>SS</t>
  </si>
  <si>
    <t>df</t>
  </si>
  <si>
    <t>MS</t>
  </si>
  <si>
    <t>F</t>
  </si>
  <si>
    <t>Between</t>
  </si>
  <si>
    <t>Within</t>
  </si>
  <si>
    <t>n</t>
  </si>
  <si>
    <t>MEAN</t>
  </si>
  <si>
    <t>p</t>
  </si>
  <si>
    <t>ETA^2</t>
  </si>
  <si>
    <t>STDEV</t>
  </si>
  <si>
    <t>SE of mean</t>
  </si>
  <si>
    <t>(mean - grand mean)^2*n</t>
  </si>
  <si>
    <t>(X - grand mean)^2</t>
  </si>
  <si>
    <t>SST=</t>
  </si>
  <si>
    <t>(X - group mean)^2</t>
  </si>
  <si>
    <t>SSW=</t>
  </si>
  <si>
    <t>Q1</t>
  </si>
  <si>
    <t>MIN</t>
  </si>
  <si>
    <t>MEDIAN</t>
  </si>
  <si>
    <t>MAX</t>
  </si>
  <si>
    <t>Q3</t>
  </si>
  <si>
    <t>SSB=</t>
  </si>
  <si>
    <t>VALUES NEEDED TO CREATE BOX PLOTS: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</si>
</sst>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
    <numFmt numFmtId="169" formatCode="0"/>
  </numFmts>
  <fonts count="12">
    <font>
      <sz val="10"/>
      <name val="Arial"/>
      <family val="0"/>
    </font>
    <font>
      <b/>
      <u val="single"/>
      <sz val="10"/>
      <name val="Arial"/>
      <family val="2"/>
    </font>
    <font>
      <sz val="8"/>
      <name val="Arial"/>
      <family val="0"/>
    </font>
    <font>
      <i/>
      <sz val="10"/>
      <name val="Arial"/>
      <family val="0"/>
    </font>
    <font>
      <b/>
      <i/>
      <sz val="10"/>
      <name val="Arial"/>
      <family val="0"/>
    </font>
    <font>
      <b/>
      <i/>
      <u val="single"/>
      <sz val="10"/>
      <name val="Arial"/>
      <family val="2"/>
    </font>
    <font>
      <b/>
      <sz val="10"/>
      <name val="Arial"/>
      <family val="0"/>
    </font>
    <font>
      <sz val="10"/>
      <color indexed="8"/>
      <name val="Arial"/>
      <family val="0"/>
    </font>
    <font>
      <i/>
      <sz val="10"/>
      <color indexed="8"/>
      <name val="Arial"/>
      <family val="0"/>
    </font>
    <font>
      <b/>
      <sz val="10"/>
      <color indexed="8"/>
      <name val="Arial"/>
      <family val="0"/>
    </font>
    <font>
      <b/>
      <sz val="12"/>
      <color indexed="8"/>
      <name val="Arial"/>
      <family val="0"/>
    </font>
    <font>
      <sz val="11"/>
      <color indexed="8"/>
      <name val="Calibri"/>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0" fillId="0" borderId="0" xfId="0" applyFill="1" applyBorder="1" applyAlignment="1">
      <alignment/>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6" fillId="2" borderId="0" xfId="0" applyFont="1" applyFill="1" applyAlignment="1">
      <alignment horizontal="center"/>
    </xf>
    <xf numFmtId="0" fontId="4" fillId="0" borderId="0" xfId="0" applyFont="1" applyAlignment="1">
      <alignment horizontal="right"/>
    </xf>
    <xf numFmtId="0" fontId="0" fillId="2" borderId="0" xfId="0" applyFill="1" applyAlignment="1">
      <alignment/>
    </xf>
    <xf numFmtId="2" fontId="6" fillId="0" borderId="0" xfId="0" applyNumberFormat="1" applyFont="1" applyAlignment="1">
      <alignment horizontal="center"/>
    </xf>
    <xf numFmtId="0" fontId="0" fillId="0" borderId="0" xfId="0" applyAlignment="1">
      <alignment horizontal="right"/>
    </xf>
    <xf numFmtId="0" fontId="0" fillId="0" borderId="0" xfId="0" applyBorder="1" applyAlignment="1">
      <alignment/>
    </xf>
    <xf numFmtId="0" fontId="3" fillId="0" borderId="0" xfId="0" applyFont="1" applyFill="1" applyBorder="1" applyAlignment="1">
      <alignment horizontal="center"/>
    </xf>
    <xf numFmtId="0" fontId="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625"/>
          <c:w val="0.951"/>
          <c:h val="0.7195"/>
        </c:manualLayout>
      </c:layout>
      <c:barChart>
        <c:barDir val="col"/>
        <c:grouping val="clustered"/>
        <c:varyColors val="0"/>
        <c:ser>
          <c:idx val="0"/>
          <c:order val="0"/>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'One Way ANOVA'!$B$14:$E$14</c:f>
                <c:numCache>
                  <c:ptCount val="4"/>
                  <c:pt idx="0">
                    <c:v>0.6368324391514266</c:v>
                  </c:pt>
                  <c:pt idx="1">
                    <c:v>0.5044248650140516</c:v>
                  </c:pt>
                  <c:pt idx="2">
                    <c:v>0.5666666666666664</c:v>
                  </c:pt>
                  <c:pt idx="3">
                    <c:v>0.6540472290116194</c:v>
                  </c:pt>
                </c:numCache>
              </c:numRef>
            </c:plus>
            <c:minus>
              <c:numRef>
                <c:f>'One Way ANOVA'!$B$14:$E$14</c:f>
                <c:numCache>
                  <c:ptCount val="4"/>
                  <c:pt idx="0">
                    <c:v>0.6368324391514266</c:v>
                  </c:pt>
                  <c:pt idx="1">
                    <c:v>0.5044248650140516</c:v>
                  </c:pt>
                  <c:pt idx="2">
                    <c:v>0.5666666666666664</c:v>
                  </c:pt>
                  <c:pt idx="3">
                    <c:v>0.6540472290116194</c:v>
                  </c:pt>
                </c:numCache>
              </c:numRef>
            </c:minus>
            <c:noEndCap val="0"/>
            <c:spPr>
              <a:ln w="25400">
                <a:solidFill>
                  <a:srgbClr val="000000"/>
                </a:solidFill>
              </a:ln>
            </c:spPr>
          </c:errBars>
          <c:cat>
            <c:strRef>
              <c:f>'One Way ANOVA'!$B$1:$E$1</c:f>
              <c:strCache>
                <c:ptCount val="4"/>
                <c:pt idx="0">
                  <c:v>SSRI</c:v>
                </c:pt>
                <c:pt idx="1">
                  <c:v>CBT</c:v>
                </c:pt>
                <c:pt idx="2">
                  <c:v>SSRI+CBT</c:v>
                </c:pt>
                <c:pt idx="3">
                  <c:v>Control</c:v>
                </c:pt>
              </c:strCache>
            </c:strRef>
          </c:cat>
          <c:val>
            <c:numRef>
              <c:f>'One Way ANOVA'!$B$12:$E$12</c:f>
              <c:numCache>
                <c:ptCount val="4"/>
                <c:pt idx="0">
                  <c:v>8.5</c:v>
                </c:pt>
                <c:pt idx="1">
                  <c:v>7.9</c:v>
                </c:pt>
                <c:pt idx="2">
                  <c:v>7.1</c:v>
                </c:pt>
                <c:pt idx="3">
                  <c:v>9.5</c:v>
                </c:pt>
              </c:numCache>
            </c:numRef>
          </c:val>
        </c:ser>
        <c:axId val="24270114"/>
        <c:axId val="17104435"/>
      </c:barChart>
      <c:catAx>
        <c:axId val="24270114"/>
        <c:scaling>
          <c:orientation val="minMax"/>
        </c:scaling>
        <c:axPos val="b"/>
        <c:title>
          <c:tx>
            <c:rich>
              <a:bodyPr vert="horz" rot="0" anchor="ctr"/>
              <a:lstStyle/>
              <a:p>
                <a:pPr algn="ctr">
                  <a:defRPr/>
                </a:pPr>
                <a:r>
                  <a:rPr lang="en-US" cap="none" sz="1000" b="1" i="0" u="none" baseline="0">
                    <a:latin typeface="Arial"/>
                    <a:ea typeface="Arial"/>
                    <a:cs typeface="Arial"/>
                  </a:rPr>
                  <a:t>Therapy Group</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104435"/>
        <c:crosses val="autoZero"/>
        <c:auto val="1"/>
        <c:lblOffset val="100"/>
        <c:tickLblSkip val="1"/>
        <c:noMultiLvlLbl val="0"/>
      </c:catAx>
      <c:valAx>
        <c:axId val="17104435"/>
        <c:scaling>
          <c:orientation val="minMax"/>
          <c:max val="12"/>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0" sourceLinked="0"/>
        <c:majorTickMark val="out"/>
        <c:minorTickMark val="none"/>
        <c:tickLblPos val="nextTo"/>
        <c:spPr>
          <a:ln w="3175">
            <a:solidFill>
              <a:srgbClr val="000000"/>
            </a:solidFill>
          </a:ln>
        </c:spPr>
        <c:crossAx val="242701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Efficacy of Depression Treatments</a:t>
            </a:r>
          </a:p>
        </c:rich>
      </c:tx>
      <c:layout>
        <c:manualLayout>
          <c:xMode val="factor"/>
          <c:yMode val="factor"/>
          <c:x val="0.0015"/>
          <c:y val="0"/>
        </c:manualLayout>
      </c:layout>
      <c:spPr>
        <a:noFill/>
        <a:ln>
          <a:noFill/>
        </a:ln>
      </c:spPr>
    </c:title>
    <c:plotArea>
      <c:layout>
        <c:manualLayout>
          <c:xMode val="edge"/>
          <c:yMode val="edge"/>
          <c:x val="0.037"/>
          <c:y val="0.22725"/>
          <c:w val="0.951"/>
          <c:h val="0.7555"/>
        </c:manualLayout>
      </c:layout>
      <c:lineChart>
        <c:grouping val="standard"/>
        <c:varyColors val="0"/>
        <c:ser>
          <c:idx val="0"/>
          <c:order val="0"/>
          <c:tx>
            <c:strRef>
              <c:f>'One Way ANOVA'!$A$47</c:f>
              <c:strCache>
                <c:ptCount val="1"/>
                <c:pt idx="0">
                  <c:v>Q1</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ANOVA'!$B$47:$E$47</c:f>
              <c:numCache>
                <c:ptCount val="4"/>
                <c:pt idx="0">
                  <c:v>7.25</c:v>
                </c:pt>
                <c:pt idx="1">
                  <c:v>7</c:v>
                </c:pt>
                <c:pt idx="2">
                  <c:v>6</c:v>
                </c:pt>
                <c:pt idx="3">
                  <c:v>8.25</c:v>
                </c:pt>
              </c:numCache>
            </c:numRef>
          </c:val>
          <c:smooth val="0"/>
        </c:ser>
        <c:ser>
          <c:idx val="1"/>
          <c:order val="1"/>
          <c:tx>
            <c:strRef>
              <c:f>'One Way ANOVA'!$A$48</c:f>
              <c:strCache>
                <c:ptCount val="1"/>
                <c:pt idx="0">
                  <c:v>MIN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ANOVA'!$B$48:$E$48</c:f>
              <c:numCache>
                <c:ptCount val="4"/>
                <c:pt idx="0">
                  <c:v>5</c:v>
                </c:pt>
                <c:pt idx="1">
                  <c:v>6</c:v>
                </c:pt>
                <c:pt idx="2">
                  <c:v>4</c:v>
                </c:pt>
                <c:pt idx="3">
                  <c:v>6</c:v>
                </c:pt>
              </c:numCache>
            </c:numRef>
          </c:val>
          <c:smooth val="0"/>
        </c:ser>
        <c:ser>
          <c:idx val="2"/>
          <c:order val="2"/>
          <c:tx>
            <c:strRef>
              <c:f>'One Way ANOVA'!$A$49</c:f>
              <c:strCache>
                <c:ptCount val="1"/>
                <c:pt idx="0">
                  <c:v>MEDIAN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ANOVA'!$B$49:$E$49</c:f>
              <c:numCache>
                <c:ptCount val="4"/>
                <c:pt idx="0">
                  <c:v>9</c:v>
                </c:pt>
                <c:pt idx="1">
                  <c:v>7.5</c:v>
                </c:pt>
                <c:pt idx="2">
                  <c:v>7.5</c:v>
                </c:pt>
                <c:pt idx="3">
                  <c:v>9.5</c:v>
                </c:pt>
              </c:numCache>
            </c:numRef>
          </c:val>
          <c:smooth val="0"/>
        </c:ser>
        <c:ser>
          <c:idx val="3"/>
          <c:order val="3"/>
          <c:tx>
            <c:strRef>
              <c:f>'One Way ANOVA'!$A$50</c:f>
              <c:strCache>
                <c:ptCount val="1"/>
                <c:pt idx="0">
                  <c:v>MAX</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rgbClr val="000000"/>
              </a:solidFill>
              <a:ln>
                <a:solidFill>
                  <a:srgbClr val="000000"/>
                </a:solidFill>
              </a:ln>
            </c:spPr>
          </c:marker>
          <c:cat>
            <c:strRef>
              <c:f>'One Way ANOVA'!$B$46:$E$46</c:f>
              <c:strCache>
                <c:ptCount val="4"/>
                <c:pt idx="0">
                  <c:v>SSRI</c:v>
                </c:pt>
                <c:pt idx="1">
                  <c:v>CBT</c:v>
                </c:pt>
                <c:pt idx="2">
                  <c:v>SSRI+CBT</c:v>
                </c:pt>
                <c:pt idx="3">
                  <c:v>Control</c:v>
                </c:pt>
              </c:strCache>
            </c:strRef>
          </c:cat>
          <c:val>
            <c:numRef>
              <c:f>'One Way ANOVA'!$B$50:$E$50</c:f>
              <c:numCache>
                <c:ptCount val="4"/>
                <c:pt idx="0">
                  <c:v>11</c:v>
                </c:pt>
                <c:pt idx="1">
                  <c:v>11</c:v>
                </c:pt>
                <c:pt idx="2">
                  <c:v>9</c:v>
                </c:pt>
                <c:pt idx="3">
                  <c:v>12</c:v>
                </c:pt>
              </c:numCache>
            </c:numRef>
          </c:val>
          <c:smooth val="0"/>
        </c:ser>
        <c:ser>
          <c:idx val="4"/>
          <c:order val="4"/>
          <c:tx>
            <c:strRef>
              <c:f>'One Way ANOVA'!$A$51</c:f>
              <c:strCache>
                <c:ptCount val="1"/>
                <c:pt idx="0">
                  <c:v>Q3</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'One Way ANOVA'!$B$46:$E$46</c:f>
              <c:strCache>
                <c:ptCount val="4"/>
                <c:pt idx="0">
                  <c:v>SSRI</c:v>
                </c:pt>
                <c:pt idx="1">
                  <c:v>CBT</c:v>
                </c:pt>
                <c:pt idx="2">
                  <c:v>SSRI+CBT</c:v>
                </c:pt>
                <c:pt idx="3">
                  <c:v>Control</c:v>
                </c:pt>
              </c:strCache>
            </c:strRef>
          </c:cat>
          <c:val>
            <c:numRef>
              <c:f>'One Way ANOVA'!$B$51:$E$51</c:f>
              <c:numCache>
                <c:ptCount val="4"/>
                <c:pt idx="0">
                  <c:v>9.75</c:v>
                </c:pt>
                <c:pt idx="1">
                  <c:v>9</c:v>
                </c:pt>
                <c:pt idx="2">
                  <c:v>8.75</c:v>
                </c:pt>
                <c:pt idx="3">
                  <c:v>11</c:v>
                </c:pt>
              </c:numCache>
            </c:numRef>
          </c:val>
          <c:smooth val="0"/>
        </c:ser>
        <c:hiLowLines>
          <c:spPr>
            <a:ln w="3175">
              <a:solidFill>
                <a:srgbClr val="000000"/>
              </a:solidFill>
            </a:ln>
          </c:spPr>
        </c:hiLowLines>
        <c:upDownBars>
          <c:upBars>
            <c:spPr>
              <a:solidFill>
                <a:srgbClr val="000000"/>
              </a:solidFill>
              <a:ln w="3175">
                <a:solidFill>
                  <a:srgbClr val="000000"/>
                </a:solidFill>
              </a:ln>
            </c:spPr>
          </c:upBars>
          <c:downBars/>
        </c:upDownBars>
        <c:marker val="1"/>
        <c:axId val="19722188"/>
        <c:axId val="43281965"/>
      </c:lineChart>
      <c:catAx>
        <c:axId val="19722188"/>
        <c:scaling>
          <c:orientation val="minMax"/>
        </c:scaling>
        <c:axPos val="b"/>
        <c:delete val="0"/>
        <c:numFmt formatCode="General" sourceLinked="1"/>
        <c:majorTickMark val="out"/>
        <c:minorTickMark val="none"/>
        <c:tickLblPos val="nextTo"/>
        <c:spPr>
          <a:ln w="3175">
            <a:solidFill>
              <a:srgbClr val="000000"/>
            </a:solidFill>
          </a:ln>
        </c:spPr>
        <c:crossAx val="43281965"/>
        <c:crosses val="autoZero"/>
        <c:auto val="1"/>
        <c:lblOffset val="100"/>
        <c:tickLblSkip val="1"/>
        <c:noMultiLvlLbl val="0"/>
      </c:catAx>
      <c:valAx>
        <c:axId val="43281965"/>
        <c:scaling>
          <c:orientation val="minMax"/>
        </c:scaling>
        <c:axPos val="l"/>
        <c:title>
          <c:tx>
            <c:rich>
              <a:bodyPr vert="horz" rot="-5400000" anchor="ctr"/>
              <a:lstStyle/>
              <a:p>
                <a:pPr algn="ctr">
                  <a:defRPr/>
                </a:pPr>
                <a:r>
                  <a:rPr lang="en-US" cap="none" sz="1000" b="1" i="0" u="none" baseline="0">
                    <a:latin typeface="Arial"/>
                    <a:ea typeface="Arial"/>
                    <a:cs typeface="Arial"/>
                  </a:rPr>
                  <a:t># of Depressive Episodes</a:t>
                </a:r>
              </a:p>
            </c:rich>
          </c:tx>
          <c:layout>
            <c:manualLayout>
              <c:xMode val="factor"/>
              <c:yMode val="factor"/>
              <c:x val="-0.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972218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1200" verticalDpi="12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5</xdr:row>
      <xdr:rowOff>114300</xdr:rowOff>
    </xdr:from>
    <xdr:to>
      <xdr:col>14</xdr:col>
      <xdr:colOff>304800</xdr:colOff>
      <xdr:row>13</xdr:row>
      <xdr:rowOff>142875</xdr:rowOff>
    </xdr:to>
    <xdr:sp>
      <xdr:nvSpPr>
        <xdr:cNvPr id="1" name="Text Box 6"/>
        <xdr:cNvSpPr txBox="1">
          <a:spLocks noChangeArrowheads="1"/>
        </xdr:cNvSpPr>
      </xdr:nvSpPr>
      <xdr:spPr>
        <a:xfrm>
          <a:off x="5353050" y="876300"/>
          <a:ext cx="4486275" cy="1247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There is a statistically significant difference in depression severity between the SSRI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=8.50</a:t>
          </a:r>
          <a:r>
            <a:rPr lang="en-US" cap="none" sz="1000" b="0" i="1" u="none" baseline="0">
              <a:solidFill>
                <a:srgbClr val="000000"/>
              </a:solidFill>
              <a:latin typeface="Arial"/>
              <a:ea typeface="Arial"/>
              <a:cs typeface="Arial"/>
            </a:rPr>
            <a:t>, SD</a:t>
          </a:r>
          <a:r>
            <a:rPr lang="en-US" cap="none" sz="1000" b="0" i="0" u="none" baseline="0">
              <a:solidFill>
                <a:srgbClr val="000000"/>
              </a:solidFill>
              <a:latin typeface="Arial"/>
              <a:ea typeface="Arial"/>
              <a:cs typeface="Arial"/>
            </a:rPr>
            <a:t>=2.01), CBT (M=7.90, SD=1.60), SSRI+CBT (M=7.10, SD=1.79), and Control (</a:t>
          </a:r>
          <a:r>
            <a:rPr lang="en-US" cap="none" sz="1000" b="0" i="1" u="none"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=9.50, </a:t>
          </a:r>
          <a:r>
            <a:rPr lang="en-US" cap="none" sz="1000" b="0" i="1" u="none" baseline="0">
              <a:solidFill>
                <a:srgbClr val="000000"/>
              </a:solidFill>
              <a:latin typeface="Arial"/>
              <a:ea typeface="Arial"/>
              <a:cs typeface="Arial"/>
            </a:rPr>
            <a:t>SD</a:t>
          </a:r>
          <a:r>
            <a:rPr lang="en-US" cap="none" sz="1000" b="0" i="0" u="none" baseline="0">
              <a:solidFill>
                <a:srgbClr val="000000"/>
              </a:solidFill>
              <a:latin typeface="Arial"/>
              <a:ea typeface="Arial"/>
              <a:cs typeface="Arial"/>
            </a:rPr>
            <a:t>=2.07) groups, </a:t>
          </a:r>
          <a:r>
            <a:rPr lang="en-US" cap="none" sz="1000" b="0" i="1" u="none"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(3, 36) = 2.87, </a:t>
          </a:r>
          <a:r>
            <a:rPr lang="en-US" cap="none" sz="1000" b="0" i="1" u="none"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&lt; .05.  The effect size </a:t>
          </a:r>
          <a:r>
            <a:rPr lang="en-US" cap="none" sz="1000" b="0" i="1" u="none" baseline="0">
              <a:solidFill>
                <a:srgbClr val="000000"/>
              </a:solidFill>
              <a:latin typeface="Arial"/>
              <a:ea typeface="Arial"/>
              <a:cs typeface="Arial"/>
            </a:rPr>
            <a:t>η</a:t>
          </a:r>
          <a:r>
            <a:rPr lang="en-US" cap="none" sz="1000" b="0" i="0" u="none" baseline="0">
              <a:solidFill>
                <a:srgbClr val="000000"/>
              </a:solidFill>
              <a:latin typeface="Arial"/>
              <a:ea typeface="Arial"/>
              <a:cs typeface="Arial"/>
            </a:rPr>
            <a:t>2 = .19, indicates that 19% of the variance in depressive symptoms are explained by the treatment type.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Post-hoc tests are needed to determine which groups significantly differ from each other (NOT REQUIRED FOR THIS ASSIGNMENT)
</a:t>
          </a:r>
        </a:p>
      </xdr:txBody>
    </xdr:sp>
    <xdr:clientData/>
  </xdr:twoCellAnchor>
  <xdr:twoCellAnchor>
    <xdr:from>
      <xdr:col>0</xdr:col>
      <xdr:colOff>0</xdr:colOff>
      <xdr:row>54</xdr:row>
      <xdr:rowOff>0</xdr:rowOff>
    </xdr:from>
    <xdr:to>
      <xdr:col>10</xdr:col>
      <xdr:colOff>114300</xdr:colOff>
      <xdr:row>68</xdr:row>
      <xdr:rowOff>9525</xdr:rowOff>
    </xdr:to>
    <xdr:sp>
      <xdr:nvSpPr>
        <xdr:cNvPr id="2" name="TextBox 2"/>
        <xdr:cNvSpPr txBox="1">
          <a:spLocks noChangeArrowheads="1"/>
        </xdr:cNvSpPr>
      </xdr:nvSpPr>
      <xdr:spPr>
        <a:xfrm>
          <a:off x="0" y="8277225"/>
          <a:ext cx="728662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832256400" y="83225640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workbookViewId="0" topLeftCell="A8">
      <selection activeCell="A55" sqref="A55"/>
    </sheetView>
  </sheetViews>
  <sheetFormatPr defaultColWidth="8.8515625" defaultRowHeight="12.75"/>
  <cols>
    <col min="1" max="1" width="24.28125" style="0" bestFit="1" customWidth="1"/>
    <col min="2" max="3" width="8.8515625" style="0" customWidth="1"/>
    <col min="4" max="4" width="10.28125" style="0" bestFit="1" customWidth="1"/>
    <col min="5" max="5" width="8.421875" style="0" customWidth="1"/>
    <col min="6" max="6" width="8.8515625" style="0" customWidth="1"/>
    <col min="7" max="7" width="10.421875" style="0" customWidth="1"/>
    <col min="8" max="8" width="8.8515625" style="0" customWidth="1"/>
    <col min="9" max="9" width="9.8515625" style="0" customWidth="1"/>
  </cols>
  <sheetData>
    <row r="1" spans="1:16" ht="12">
      <c r="A1" s="2"/>
      <c r="B1" s="1" t="s">
        <v>0</v>
      </c>
      <c r="C1" s="1" t="s">
        <v>1</v>
      </c>
      <c r="D1" s="1" t="s">
        <v>3</v>
      </c>
      <c r="E1" s="1" t="s">
        <v>2</v>
      </c>
      <c r="F1" s="1" t="s">
        <v>4</v>
      </c>
      <c r="G1" s="1"/>
      <c r="I1" s="12"/>
      <c r="J1" s="12"/>
      <c r="K1" s="12"/>
      <c r="L1" s="12"/>
      <c r="M1" s="12"/>
      <c r="N1" s="12"/>
      <c r="O1" s="12"/>
      <c r="P1" s="12"/>
    </row>
    <row r="2" spans="1:16" ht="12">
      <c r="A2" s="2"/>
      <c r="B2" s="2">
        <v>11</v>
      </c>
      <c r="C2" s="2">
        <v>7</v>
      </c>
      <c r="D2" s="2">
        <v>9</v>
      </c>
      <c r="E2" s="2">
        <v>12</v>
      </c>
      <c r="F2" s="2"/>
      <c r="G2" s="2"/>
      <c r="I2" s="5" t="s">
        <v>5</v>
      </c>
      <c r="J2" s="5" t="s">
        <v>6</v>
      </c>
      <c r="K2" s="5" t="s">
        <v>7</v>
      </c>
      <c r="L2" s="5" t="s">
        <v>8</v>
      </c>
      <c r="M2" s="4" t="s">
        <v>13</v>
      </c>
      <c r="N2" s="4" t="s">
        <v>14</v>
      </c>
      <c r="O2" s="12"/>
      <c r="P2" s="12"/>
    </row>
    <row r="3" spans="1:16" ht="12">
      <c r="A3" s="2"/>
      <c r="B3" s="2">
        <v>5</v>
      </c>
      <c r="C3" s="2">
        <v>9</v>
      </c>
      <c r="D3" s="2">
        <v>6</v>
      </c>
      <c r="E3" s="2">
        <v>7</v>
      </c>
      <c r="F3" s="2"/>
      <c r="G3" s="2"/>
      <c r="H3" t="s">
        <v>9</v>
      </c>
      <c r="I3" s="2">
        <f>F17</f>
        <v>30.700000000000006</v>
      </c>
      <c r="J3" s="2">
        <f>4-1</f>
        <v>3</v>
      </c>
      <c r="K3" s="2">
        <f>I3/J3</f>
        <v>10.233333333333336</v>
      </c>
      <c r="L3" s="2">
        <f>K3/K4</f>
        <v>2.9053627760252376</v>
      </c>
      <c r="M3" s="2">
        <f>FDIST(L3,J3,J4)</f>
        <v>0.04789737932926137</v>
      </c>
      <c r="N3" s="2">
        <f>I3/I5</f>
        <v>0.19492063492063497</v>
      </c>
      <c r="O3" s="12"/>
      <c r="P3" s="12"/>
    </row>
    <row r="4" spans="1:16" ht="12">
      <c r="A4" s="2"/>
      <c r="B4" s="2">
        <v>9</v>
      </c>
      <c r="C4" s="2">
        <v>6</v>
      </c>
      <c r="D4" s="2">
        <v>7</v>
      </c>
      <c r="E4" s="2">
        <v>11</v>
      </c>
      <c r="F4" s="2"/>
      <c r="G4" s="2"/>
      <c r="H4" t="s">
        <v>10</v>
      </c>
      <c r="I4" s="2">
        <f>F42</f>
        <v>126.8</v>
      </c>
      <c r="J4" s="2">
        <f>(B15-1)*4</f>
        <v>36</v>
      </c>
      <c r="K4" s="2">
        <f>I4/J4</f>
        <v>3.522222222222222</v>
      </c>
      <c r="L4" s="2"/>
      <c r="M4" s="2"/>
      <c r="N4" s="2"/>
      <c r="O4" s="12"/>
      <c r="P4" s="12"/>
    </row>
    <row r="5" spans="1:16" ht="12">
      <c r="A5" s="2"/>
      <c r="B5" s="2">
        <v>7</v>
      </c>
      <c r="C5" s="2">
        <v>11</v>
      </c>
      <c r="D5" s="2">
        <v>9</v>
      </c>
      <c r="E5" s="2">
        <v>9</v>
      </c>
      <c r="F5" s="2"/>
      <c r="G5" s="2"/>
      <c r="H5" t="s">
        <v>4</v>
      </c>
      <c r="I5" s="2">
        <f>F30</f>
        <v>157.5</v>
      </c>
      <c r="J5" s="2">
        <f>F15-1</f>
        <v>39</v>
      </c>
      <c r="K5" s="2"/>
      <c r="L5" s="2"/>
      <c r="M5" s="2"/>
      <c r="N5" s="2"/>
      <c r="O5" s="12"/>
      <c r="P5" s="12"/>
    </row>
    <row r="6" spans="1:16" ht="12">
      <c r="A6" s="2"/>
      <c r="B6" s="2">
        <v>6</v>
      </c>
      <c r="C6" s="2">
        <v>7</v>
      </c>
      <c r="D6" s="2">
        <v>5</v>
      </c>
      <c r="E6" s="2">
        <v>6</v>
      </c>
      <c r="F6" s="2"/>
      <c r="G6" s="2"/>
      <c r="I6" s="3"/>
      <c r="J6" s="3"/>
      <c r="K6" s="3"/>
      <c r="L6" s="3"/>
      <c r="M6" s="3"/>
      <c r="N6" s="12"/>
      <c r="O6" s="12"/>
      <c r="P6" s="12"/>
    </row>
    <row r="7" spans="1:16" ht="12">
      <c r="A7" s="2"/>
      <c r="B7" s="2">
        <v>9</v>
      </c>
      <c r="C7" s="2">
        <v>6</v>
      </c>
      <c r="D7" s="2">
        <v>8</v>
      </c>
      <c r="E7" s="2">
        <v>8</v>
      </c>
      <c r="F7" s="2"/>
      <c r="G7" s="2"/>
      <c r="I7" s="3"/>
      <c r="J7" s="3"/>
      <c r="K7" s="3"/>
      <c r="L7" s="3"/>
      <c r="M7" s="3"/>
      <c r="N7" s="12"/>
      <c r="O7" s="12"/>
      <c r="P7" s="12"/>
    </row>
    <row r="8" spans="1:16" ht="12">
      <c r="A8" s="2"/>
      <c r="B8" s="2">
        <v>11</v>
      </c>
      <c r="C8" s="2">
        <v>9</v>
      </c>
      <c r="D8" s="2">
        <v>6</v>
      </c>
      <c r="E8" s="2">
        <v>11</v>
      </c>
      <c r="F8" s="2"/>
      <c r="G8" s="2"/>
      <c r="I8" s="3"/>
      <c r="J8" s="3"/>
      <c r="K8" s="3"/>
      <c r="L8" s="3"/>
      <c r="M8" s="3"/>
      <c r="N8" s="12"/>
      <c r="O8" s="12"/>
      <c r="P8" s="12"/>
    </row>
    <row r="9" spans="1:16" ht="12">
      <c r="A9" s="2"/>
      <c r="B9" s="2">
        <v>10</v>
      </c>
      <c r="C9" s="2">
        <v>8</v>
      </c>
      <c r="D9" s="2">
        <v>4</v>
      </c>
      <c r="E9" s="2">
        <v>10</v>
      </c>
      <c r="F9" s="2"/>
      <c r="G9" s="2"/>
      <c r="I9" s="12"/>
      <c r="J9" s="12"/>
      <c r="K9" s="12"/>
      <c r="L9" s="12"/>
      <c r="M9" s="12"/>
      <c r="N9" s="12"/>
      <c r="O9" s="12"/>
      <c r="P9" s="12"/>
    </row>
    <row r="10" spans="1:16" ht="12">
      <c r="A10" s="2"/>
      <c r="B10" s="2">
        <v>8</v>
      </c>
      <c r="C10" s="2">
        <v>7</v>
      </c>
      <c r="D10" s="2">
        <v>8</v>
      </c>
      <c r="E10" s="2">
        <v>12</v>
      </c>
      <c r="F10" s="2"/>
      <c r="G10" s="2"/>
      <c r="I10" s="12"/>
      <c r="J10" s="12"/>
      <c r="K10" s="12"/>
      <c r="L10" s="12"/>
      <c r="M10" s="12"/>
      <c r="N10" s="12"/>
      <c r="O10" s="12"/>
      <c r="P10" s="12"/>
    </row>
    <row r="11" spans="1:16" ht="12">
      <c r="A11" s="2"/>
      <c r="B11" s="2">
        <v>9</v>
      </c>
      <c r="C11" s="2">
        <v>9</v>
      </c>
      <c r="D11" s="2">
        <v>9</v>
      </c>
      <c r="E11" s="2">
        <v>9</v>
      </c>
      <c r="F11" s="2"/>
      <c r="G11" s="2"/>
      <c r="I11" s="12"/>
      <c r="J11" s="12"/>
      <c r="K11" s="12"/>
      <c r="L11" s="12"/>
      <c r="M11" s="12"/>
      <c r="N11" s="12"/>
      <c r="O11" s="12"/>
      <c r="P11" s="12"/>
    </row>
    <row r="12" spans="1:16" ht="12">
      <c r="A12" s="6" t="s">
        <v>12</v>
      </c>
      <c r="B12" s="10">
        <f>AVERAGE(B2:B11)</f>
        <v>8.5</v>
      </c>
      <c r="C12" s="10">
        <f>AVERAGE(C2:C11)</f>
        <v>7.9</v>
      </c>
      <c r="D12" s="10">
        <f>AVERAGE(D2:D11)</f>
        <v>7.1</v>
      </c>
      <c r="E12" s="10">
        <f>AVERAGE(E2:E11)</f>
        <v>9.5</v>
      </c>
      <c r="F12" s="6">
        <f>AVERAGE(B2:E11)</f>
        <v>8.25</v>
      </c>
      <c r="G12" s="6"/>
      <c r="I12" s="13"/>
      <c r="J12" s="13"/>
      <c r="K12" s="13"/>
      <c r="L12" s="13"/>
      <c r="M12" s="13"/>
      <c r="N12" s="13"/>
      <c r="O12" s="13"/>
      <c r="P12" s="12"/>
    </row>
    <row r="13" spans="1:16" ht="12">
      <c r="A13" s="6" t="s">
        <v>15</v>
      </c>
      <c r="B13" s="6">
        <f>STDEV(B2:B11)</f>
        <v>2.0138409955990952</v>
      </c>
      <c r="C13" s="6">
        <f>STDEV(C2:C11)</f>
        <v>1.5951314818673858</v>
      </c>
      <c r="D13" s="6">
        <f>STDEV(D2:D11)</f>
        <v>1.791957340762081</v>
      </c>
      <c r="E13" s="6">
        <f>STDEV(E2:E11)</f>
        <v>2.068278940998476</v>
      </c>
      <c r="F13" s="6"/>
      <c r="G13" s="6"/>
      <c r="I13" s="3"/>
      <c r="J13" s="3"/>
      <c r="K13" s="3"/>
      <c r="L13" s="3"/>
      <c r="M13" s="3"/>
      <c r="N13" s="3"/>
      <c r="O13" s="3"/>
      <c r="P13" s="12"/>
    </row>
    <row r="14" spans="1:16" ht="12">
      <c r="A14" s="6" t="s">
        <v>16</v>
      </c>
      <c r="B14" s="6">
        <f>B13/SQRT(B15)</f>
        <v>0.6368324391514266</v>
      </c>
      <c r="C14" s="6">
        <f>C13/SQRT(C15)</f>
        <v>0.5044248650140516</v>
      </c>
      <c r="D14" s="6">
        <f>D13/SQRT(D15)</f>
        <v>0.5666666666666664</v>
      </c>
      <c r="E14" s="6">
        <f>E13/SQRT(E15)</f>
        <v>0.6540472290116194</v>
      </c>
      <c r="F14" s="6"/>
      <c r="G14" s="6"/>
      <c r="I14" s="3"/>
      <c r="J14" s="3"/>
      <c r="K14" s="3"/>
      <c r="L14" s="3"/>
      <c r="M14" s="3"/>
      <c r="N14" s="3"/>
      <c r="O14" s="3"/>
      <c r="P14" s="12"/>
    </row>
    <row r="15" spans="1:16" ht="12">
      <c r="A15" s="4" t="s">
        <v>11</v>
      </c>
      <c r="B15" s="6">
        <f>COUNT(B2:B11)</f>
        <v>10</v>
      </c>
      <c r="C15" s="6">
        <f>COUNT(C2:C11)</f>
        <v>10</v>
      </c>
      <c r="D15" s="6">
        <f>COUNT(D2:D11)</f>
        <v>10</v>
      </c>
      <c r="E15" s="6">
        <f>COUNT(E2:E11)</f>
        <v>10</v>
      </c>
      <c r="F15" s="6">
        <f>SUM(B15:E15)</f>
        <v>40</v>
      </c>
      <c r="G15" s="6"/>
      <c r="I15" s="3"/>
      <c r="J15" s="3"/>
      <c r="K15" s="3"/>
      <c r="L15" s="3"/>
      <c r="M15" s="3"/>
      <c r="N15" s="3"/>
      <c r="O15" s="3"/>
      <c r="P15" s="12"/>
    </row>
    <row r="16" spans="1:16" ht="12">
      <c r="A16" s="4" t="s">
        <v>17</v>
      </c>
      <c r="B16" s="6">
        <f>(B12-$F$12)^2*B15</f>
        <v>0.625</v>
      </c>
      <c r="C16" s="6">
        <f>(C12-$F$12)^2*C15</f>
        <v>1.2249999999999974</v>
      </c>
      <c r="D16" s="6">
        <f>(D12-$F$12)^2*D15</f>
        <v>13.225000000000009</v>
      </c>
      <c r="E16" s="6">
        <f>(E12-$F$12)^2*E15</f>
        <v>15.625</v>
      </c>
      <c r="G16" s="6"/>
      <c r="I16" s="3"/>
      <c r="J16" s="3"/>
      <c r="K16" s="3"/>
      <c r="L16" s="3"/>
      <c r="M16" s="3"/>
      <c r="N16" s="3"/>
      <c r="O16" s="3"/>
      <c r="P16" s="12"/>
    </row>
    <row r="17" spans="1:16" ht="12">
      <c r="A17" s="4"/>
      <c r="B17" s="6"/>
      <c r="C17" s="6"/>
      <c r="D17" s="6"/>
      <c r="E17" s="7" t="s">
        <v>27</v>
      </c>
      <c r="F17" s="7">
        <f>SUM(B16:E16)</f>
        <v>30.700000000000006</v>
      </c>
      <c r="G17" s="6"/>
      <c r="I17" s="3"/>
      <c r="J17" s="3"/>
      <c r="K17" s="3"/>
      <c r="L17" s="3"/>
      <c r="M17" s="3"/>
      <c r="N17" s="3"/>
      <c r="O17" s="3"/>
      <c r="P17" s="12"/>
    </row>
    <row r="18" spans="1:15" ht="12">
      <c r="A18" s="4"/>
      <c r="B18" s="6"/>
      <c r="C18" s="6"/>
      <c r="D18" s="6"/>
      <c r="E18" s="6"/>
      <c r="F18" s="6"/>
      <c r="G18" s="6"/>
      <c r="I18" s="3"/>
      <c r="J18" s="3"/>
      <c r="K18" s="3"/>
      <c r="L18" s="3"/>
      <c r="M18" s="3"/>
      <c r="N18" s="3"/>
      <c r="O18" s="3"/>
    </row>
    <row r="19" spans="1:15" ht="12">
      <c r="A19" s="8" t="s">
        <v>18</v>
      </c>
      <c r="B19" s="6"/>
      <c r="C19" s="6"/>
      <c r="D19" s="6"/>
      <c r="E19" s="6"/>
      <c r="F19" s="6"/>
      <c r="G19" s="6"/>
      <c r="I19" s="3"/>
      <c r="J19" s="3"/>
      <c r="K19" s="3"/>
      <c r="L19" s="3"/>
      <c r="M19" s="3"/>
      <c r="N19" s="3"/>
      <c r="O19" s="3"/>
    </row>
    <row r="20" spans="1:15" ht="12">
      <c r="A20" s="4"/>
      <c r="B20" s="6">
        <f>(B2-$F$12)^2</f>
        <v>7.5625</v>
      </c>
      <c r="C20" s="6">
        <f>(C2-$F$12)^2</f>
        <v>1.5625</v>
      </c>
      <c r="D20" s="6">
        <f>(D2-$F$12)^2</f>
        <v>0.5625</v>
      </c>
      <c r="E20" s="6">
        <f>(E2-$F$12)^2</f>
        <v>14.0625</v>
      </c>
      <c r="F20" s="6"/>
      <c r="G20" s="6"/>
      <c r="I20" s="3"/>
      <c r="J20" s="3"/>
      <c r="K20" s="3"/>
      <c r="L20" s="3"/>
      <c r="M20" s="3"/>
      <c r="N20" s="3"/>
      <c r="O20" s="3"/>
    </row>
    <row r="21" spans="1:7" ht="12">
      <c r="A21" s="4"/>
      <c r="B21" s="6">
        <f aca="true" t="shared" si="0" ref="B21:E29">(B3-$F$12)^2</f>
        <v>10.5625</v>
      </c>
      <c r="C21" s="6">
        <f t="shared" si="0"/>
        <v>0.5625</v>
      </c>
      <c r="D21" s="6">
        <f t="shared" si="0"/>
        <v>5.0625</v>
      </c>
      <c r="E21" s="6">
        <f t="shared" si="0"/>
        <v>1.5625</v>
      </c>
      <c r="F21" s="6"/>
      <c r="G21" s="6"/>
    </row>
    <row r="22" spans="1:7" ht="12">
      <c r="A22" s="4"/>
      <c r="B22" s="6">
        <f t="shared" si="0"/>
        <v>0.5625</v>
      </c>
      <c r="C22" s="6">
        <f t="shared" si="0"/>
        <v>5.0625</v>
      </c>
      <c r="D22" s="6">
        <f t="shared" si="0"/>
        <v>1.5625</v>
      </c>
      <c r="E22" s="6">
        <f t="shared" si="0"/>
        <v>7.5625</v>
      </c>
      <c r="F22" s="6"/>
      <c r="G22" s="6"/>
    </row>
    <row r="23" spans="1:7" ht="12">
      <c r="A23" s="4"/>
      <c r="B23" s="6">
        <f t="shared" si="0"/>
        <v>1.5625</v>
      </c>
      <c r="C23" s="6">
        <f t="shared" si="0"/>
        <v>7.5625</v>
      </c>
      <c r="D23" s="6">
        <f t="shared" si="0"/>
        <v>0.5625</v>
      </c>
      <c r="E23" s="6">
        <f t="shared" si="0"/>
        <v>0.5625</v>
      </c>
      <c r="F23" s="6"/>
      <c r="G23" s="6"/>
    </row>
    <row r="24" spans="1:7" ht="12">
      <c r="A24" s="4"/>
      <c r="B24" s="6">
        <f t="shared" si="0"/>
        <v>5.0625</v>
      </c>
      <c r="C24" s="6">
        <f t="shared" si="0"/>
        <v>1.5625</v>
      </c>
      <c r="D24" s="6">
        <f t="shared" si="0"/>
        <v>10.5625</v>
      </c>
      <c r="E24" s="6">
        <f t="shared" si="0"/>
        <v>5.0625</v>
      </c>
      <c r="F24" s="6"/>
      <c r="G24" s="6"/>
    </row>
    <row r="25" spans="1:7" ht="12">
      <c r="A25" s="4"/>
      <c r="B25" s="6">
        <f t="shared" si="0"/>
        <v>0.5625</v>
      </c>
      <c r="C25" s="6">
        <f t="shared" si="0"/>
        <v>5.0625</v>
      </c>
      <c r="D25" s="6">
        <f t="shared" si="0"/>
        <v>0.0625</v>
      </c>
      <c r="E25" s="6">
        <f t="shared" si="0"/>
        <v>0.0625</v>
      </c>
      <c r="F25" s="6"/>
      <c r="G25" s="6"/>
    </row>
    <row r="26" spans="1:15" ht="12">
      <c r="A26" s="4"/>
      <c r="B26" s="6">
        <f t="shared" si="0"/>
        <v>7.5625</v>
      </c>
      <c r="C26" s="6">
        <f t="shared" si="0"/>
        <v>0.5625</v>
      </c>
      <c r="D26" s="6">
        <f t="shared" si="0"/>
        <v>5.0625</v>
      </c>
      <c r="E26" s="6">
        <f t="shared" si="0"/>
        <v>7.5625</v>
      </c>
      <c r="F26" s="6"/>
      <c r="G26" s="6"/>
      <c r="I26" s="3"/>
      <c r="J26" s="3"/>
      <c r="K26" s="3"/>
      <c r="L26" s="3"/>
      <c r="M26" s="3"/>
      <c r="N26" s="3"/>
      <c r="O26" s="3"/>
    </row>
    <row r="27" spans="1:15" ht="12">
      <c r="A27" s="4"/>
      <c r="B27" s="6">
        <f t="shared" si="0"/>
        <v>3.0625</v>
      </c>
      <c r="C27" s="6">
        <f t="shared" si="0"/>
        <v>0.0625</v>
      </c>
      <c r="D27" s="6">
        <f t="shared" si="0"/>
        <v>18.0625</v>
      </c>
      <c r="E27" s="6">
        <f t="shared" si="0"/>
        <v>3.0625</v>
      </c>
      <c r="F27" s="6"/>
      <c r="G27" s="6"/>
      <c r="I27" s="3"/>
      <c r="J27" s="3"/>
      <c r="K27" s="3"/>
      <c r="L27" s="3"/>
      <c r="M27" s="3"/>
      <c r="N27" s="3"/>
      <c r="O27" s="3"/>
    </row>
    <row r="28" spans="1:15" ht="12">
      <c r="A28" s="4"/>
      <c r="B28" s="6">
        <f t="shared" si="0"/>
        <v>0.0625</v>
      </c>
      <c r="C28" s="6">
        <f t="shared" si="0"/>
        <v>1.5625</v>
      </c>
      <c r="D28" s="6">
        <f t="shared" si="0"/>
        <v>0.0625</v>
      </c>
      <c r="E28" s="6">
        <f t="shared" si="0"/>
        <v>14.0625</v>
      </c>
      <c r="F28" s="6"/>
      <c r="G28" s="6"/>
      <c r="I28" s="3"/>
      <c r="J28" s="3"/>
      <c r="K28" s="3"/>
      <c r="L28" s="3"/>
      <c r="M28" s="3"/>
      <c r="N28" s="3"/>
      <c r="O28" s="3"/>
    </row>
    <row r="29" spans="1:15" ht="12">
      <c r="A29" s="4"/>
      <c r="B29" s="6">
        <f t="shared" si="0"/>
        <v>0.5625</v>
      </c>
      <c r="C29" s="6">
        <f t="shared" si="0"/>
        <v>0.5625</v>
      </c>
      <c r="D29" s="6">
        <f t="shared" si="0"/>
        <v>0.5625</v>
      </c>
      <c r="E29" s="6">
        <f t="shared" si="0"/>
        <v>0.5625</v>
      </c>
      <c r="F29" s="6"/>
      <c r="G29" s="6"/>
      <c r="I29" s="3"/>
      <c r="J29" s="3"/>
      <c r="K29" s="3"/>
      <c r="L29" s="3"/>
      <c r="M29" s="3"/>
      <c r="N29" s="3"/>
      <c r="O29" s="3"/>
    </row>
    <row r="30" spans="1:15" ht="12">
      <c r="A30" s="4"/>
      <c r="B30" s="6"/>
      <c r="C30" s="6"/>
      <c r="D30" s="6"/>
      <c r="E30" s="7" t="s">
        <v>19</v>
      </c>
      <c r="F30" s="7">
        <f>SUM(B20:E29)</f>
        <v>157.5</v>
      </c>
      <c r="G30" s="6"/>
      <c r="I30" s="3"/>
      <c r="J30" s="3"/>
      <c r="K30" s="3"/>
      <c r="L30" s="3"/>
      <c r="M30" s="3"/>
      <c r="N30" s="3"/>
      <c r="O30" s="3"/>
    </row>
    <row r="31" spans="1:15" ht="12">
      <c r="A31" s="4"/>
      <c r="B31" s="6"/>
      <c r="C31" s="6"/>
      <c r="D31" s="6"/>
      <c r="E31" s="6"/>
      <c r="F31" s="6"/>
      <c r="G31" s="6"/>
      <c r="I31" s="3"/>
      <c r="J31" s="3"/>
      <c r="K31" s="3"/>
      <c r="L31" s="3"/>
      <c r="M31" s="3"/>
      <c r="N31" s="3"/>
      <c r="O31" s="3"/>
    </row>
    <row r="32" spans="1:15" ht="12">
      <c r="A32" s="8" t="s">
        <v>20</v>
      </c>
      <c r="B32" s="6">
        <f>(B2-B$12)^2</f>
        <v>6.25</v>
      </c>
      <c r="C32" s="6">
        <f>(C2-C$12)^2</f>
        <v>0.8100000000000006</v>
      </c>
      <c r="D32" s="6">
        <f>(D2-D$12)^2</f>
        <v>3.610000000000001</v>
      </c>
      <c r="E32" s="6">
        <f>(E2-E$12)^2</f>
        <v>6.25</v>
      </c>
      <c r="F32" s="6"/>
      <c r="G32" s="6"/>
      <c r="I32" s="3"/>
      <c r="J32" s="3"/>
      <c r="K32" s="3"/>
      <c r="L32" s="3"/>
      <c r="M32" s="3"/>
      <c r="N32" s="3"/>
      <c r="O32" s="3"/>
    </row>
    <row r="33" spans="1:15" ht="12">
      <c r="A33" s="4"/>
      <c r="B33" s="6">
        <f aca="true" t="shared" si="1" ref="B33:E41">(B3-B$12)^2</f>
        <v>12.25</v>
      </c>
      <c r="C33" s="6">
        <f t="shared" si="1"/>
        <v>1.2099999999999993</v>
      </c>
      <c r="D33" s="6">
        <f t="shared" si="1"/>
        <v>1.2099999999999993</v>
      </c>
      <c r="E33" s="6">
        <f t="shared" si="1"/>
        <v>6.25</v>
      </c>
      <c r="F33" s="6"/>
      <c r="G33" s="6"/>
      <c r="I33" s="3"/>
      <c r="J33" s="3"/>
      <c r="K33" s="3"/>
      <c r="L33" s="3"/>
      <c r="M33" s="3"/>
      <c r="N33" s="3"/>
      <c r="O33" s="3"/>
    </row>
    <row r="34" spans="1:15" ht="12">
      <c r="A34" s="4"/>
      <c r="B34" s="6">
        <f t="shared" si="1"/>
        <v>0.25</v>
      </c>
      <c r="C34" s="6">
        <f t="shared" si="1"/>
        <v>3.610000000000001</v>
      </c>
      <c r="D34" s="6">
        <f t="shared" si="1"/>
        <v>0.009999999999999929</v>
      </c>
      <c r="E34" s="6">
        <f t="shared" si="1"/>
        <v>2.25</v>
      </c>
      <c r="F34" s="6"/>
      <c r="G34" s="6"/>
      <c r="I34" s="3"/>
      <c r="J34" s="3"/>
      <c r="K34" s="3"/>
      <c r="L34" s="3"/>
      <c r="M34" s="3"/>
      <c r="N34" s="3"/>
      <c r="O34" s="3"/>
    </row>
    <row r="35" spans="1:15" ht="12">
      <c r="A35" s="4"/>
      <c r="B35" s="6">
        <f t="shared" si="1"/>
        <v>2.25</v>
      </c>
      <c r="C35" s="6">
        <f t="shared" si="1"/>
        <v>9.609999999999998</v>
      </c>
      <c r="D35" s="6">
        <f t="shared" si="1"/>
        <v>3.610000000000001</v>
      </c>
      <c r="E35" s="6">
        <f t="shared" si="1"/>
        <v>0.25</v>
      </c>
      <c r="F35" s="6"/>
      <c r="G35" s="6"/>
      <c r="I35" s="3"/>
      <c r="J35" s="3"/>
      <c r="K35" s="3"/>
      <c r="L35" s="3"/>
      <c r="M35" s="3"/>
      <c r="N35" s="3"/>
      <c r="O35" s="3"/>
    </row>
    <row r="36" spans="1:15" ht="12">
      <c r="A36" s="4"/>
      <c r="B36" s="6">
        <f t="shared" si="1"/>
        <v>6.25</v>
      </c>
      <c r="C36" s="6">
        <f t="shared" si="1"/>
        <v>0.8100000000000006</v>
      </c>
      <c r="D36" s="6">
        <f t="shared" si="1"/>
        <v>4.409999999999998</v>
      </c>
      <c r="E36" s="6">
        <f t="shared" si="1"/>
        <v>12.25</v>
      </c>
      <c r="F36" s="6"/>
      <c r="G36" s="6"/>
      <c r="I36" s="3"/>
      <c r="J36" s="3"/>
      <c r="K36" s="3"/>
      <c r="L36" s="3"/>
      <c r="M36" s="3"/>
      <c r="N36" s="3"/>
      <c r="O36" s="3"/>
    </row>
    <row r="37" spans="1:15" ht="12">
      <c r="A37" s="4"/>
      <c r="B37" s="6">
        <f t="shared" si="1"/>
        <v>0.25</v>
      </c>
      <c r="C37" s="6">
        <f t="shared" si="1"/>
        <v>3.610000000000001</v>
      </c>
      <c r="D37" s="6">
        <f t="shared" si="1"/>
        <v>0.8100000000000006</v>
      </c>
      <c r="E37" s="6">
        <f t="shared" si="1"/>
        <v>2.25</v>
      </c>
      <c r="F37" s="6"/>
      <c r="G37" s="6"/>
      <c r="I37" s="3"/>
      <c r="J37" s="3"/>
      <c r="K37" s="3"/>
      <c r="L37" s="3"/>
      <c r="M37" s="3"/>
      <c r="N37" s="3"/>
      <c r="O37" s="3"/>
    </row>
    <row r="38" spans="1:15" ht="12">
      <c r="A38" s="4"/>
      <c r="B38" s="6">
        <f t="shared" si="1"/>
        <v>6.25</v>
      </c>
      <c r="C38" s="6">
        <f t="shared" si="1"/>
        <v>1.2099999999999993</v>
      </c>
      <c r="D38" s="6">
        <f t="shared" si="1"/>
        <v>1.2099999999999993</v>
      </c>
      <c r="E38" s="6">
        <f t="shared" si="1"/>
        <v>2.25</v>
      </c>
      <c r="F38" s="6"/>
      <c r="G38" s="6"/>
      <c r="I38" s="3"/>
      <c r="J38" s="3"/>
      <c r="K38" s="3"/>
      <c r="L38" s="3"/>
      <c r="M38" s="3"/>
      <c r="N38" s="3"/>
      <c r="O38" s="3"/>
    </row>
    <row r="39" spans="1:15" ht="12">
      <c r="A39" s="4"/>
      <c r="B39" s="6">
        <f t="shared" si="1"/>
        <v>2.25</v>
      </c>
      <c r="C39" s="6">
        <f t="shared" si="1"/>
        <v>0.009999999999999929</v>
      </c>
      <c r="D39" s="6">
        <f t="shared" si="1"/>
        <v>9.609999999999998</v>
      </c>
      <c r="E39" s="6">
        <f t="shared" si="1"/>
        <v>0.25</v>
      </c>
      <c r="F39" s="6"/>
      <c r="G39" s="6"/>
      <c r="I39" s="3"/>
      <c r="J39" s="3"/>
      <c r="K39" s="3"/>
      <c r="L39" s="3"/>
      <c r="M39" s="3"/>
      <c r="N39" s="3"/>
      <c r="O39" s="3"/>
    </row>
    <row r="40" spans="2:5" ht="12">
      <c r="B40" s="6">
        <f t="shared" si="1"/>
        <v>0.25</v>
      </c>
      <c r="C40" s="6">
        <f t="shared" si="1"/>
        <v>0.8100000000000006</v>
      </c>
      <c r="D40" s="6">
        <f t="shared" si="1"/>
        <v>0.8100000000000006</v>
      </c>
      <c r="E40" s="6">
        <f t="shared" si="1"/>
        <v>6.25</v>
      </c>
    </row>
    <row r="41" spans="2:5" ht="12">
      <c r="B41" s="6">
        <f t="shared" si="1"/>
        <v>0.25</v>
      </c>
      <c r="C41" s="6">
        <f t="shared" si="1"/>
        <v>1.2099999999999993</v>
      </c>
      <c r="D41" s="6">
        <f t="shared" si="1"/>
        <v>3.610000000000001</v>
      </c>
      <c r="E41" s="6">
        <f t="shared" si="1"/>
        <v>0.25</v>
      </c>
    </row>
    <row r="42" spans="5:6" ht="12">
      <c r="E42" s="9" t="s">
        <v>21</v>
      </c>
      <c r="F42" s="9">
        <f>SUM(B32:E41)</f>
        <v>126.8</v>
      </c>
    </row>
    <row r="45" ht="12">
      <c r="A45" s="14" t="s">
        <v>28</v>
      </c>
    </row>
    <row r="46" spans="2:5" ht="12">
      <c r="B46" s="1" t="s">
        <v>0</v>
      </c>
      <c r="C46" s="1" t="s">
        <v>1</v>
      </c>
      <c r="D46" s="1" t="s">
        <v>3</v>
      </c>
      <c r="E46" s="1" t="s">
        <v>2</v>
      </c>
    </row>
    <row r="47" spans="1:5" ht="12">
      <c r="A47" s="11" t="s">
        <v>22</v>
      </c>
      <c r="B47">
        <f>QUARTILE(B2:B11,1)</f>
        <v>7.25</v>
      </c>
      <c r="C47">
        <f>QUARTILE(C2:C11,1)</f>
        <v>7</v>
      </c>
      <c r="D47">
        <f>QUARTILE(D2:D11,1)</f>
        <v>6</v>
      </c>
      <c r="E47">
        <f>QUARTILE(E2:E11,1)</f>
        <v>8.25</v>
      </c>
    </row>
    <row r="48" spans="1:5" ht="12">
      <c r="A48" s="11" t="s">
        <v>23</v>
      </c>
      <c r="B48">
        <f>MIN(B2:B11)</f>
        <v>5</v>
      </c>
      <c r="C48">
        <f>MIN(C2:C11)</f>
        <v>6</v>
      </c>
      <c r="D48">
        <f>MIN(D2:D11)</f>
        <v>4</v>
      </c>
      <c r="E48">
        <f>MIN(E2:E11)</f>
        <v>6</v>
      </c>
    </row>
    <row r="49" spans="1:5" ht="12">
      <c r="A49" s="11" t="s">
        <v>24</v>
      </c>
      <c r="B49">
        <f>MEDIAN(B2:B11)</f>
        <v>9</v>
      </c>
      <c r="C49">
        <f>MEDIAN(C2:C11)</f>
        <v>7.5</v>
      </c>
      <c r="D49">
        <f>MEDIAN(D2:D11)</f>
        <v>7.5</v>
      </c>
      <c r="E49">
        <f>MEDIAN(E2:E11)</f>
        <v>9.5</v>
      </c>
    </row>
    <row r="50" spans="1:5" ht="12">
      <c r="A50" s="11" t="s">
        <v>25</v>
      </c>
      <c r="B50">
        <f>MAX(B2:B11)</f>
        <v>11</v>
      </c>
      <c r="C50">
        <f>MAX(C2:C11)</f>
        <v>11</v>
      </c>
      <c r="D50">
        <f>MAX(D2:D11)</f>
        <v>9</v>
      </c>
      <c r="E50">
        <f>MAX(E2:E11)</f>
        <v>12</v>
      </c>
    </row>
    <row r="51" spans="1:5" ht="12">
      <c r="A51" s="11" t="s">
        <v>26</v>
      </c>
      <c r="B51">
        <f>QUARTILE(B2:B11,3)</f>
        <v>9.75</v>
      </c>
      <c r="C51">
        <f>QUARTILE(C2:C11,3)</f>
        <v>9</v>
      </c>
      <c r="D51">
        <f>QUARTILE(D2:D11,3)</f>
        <v>8.75</v>
      </c>
      <c r="E51">
        <f>QUARTILE(E2:E11,3)</f>
        <v>11</v>
      </c>
    </row>
  </sheetData>
  <printOptions gridLines="1"/>
  <pageMargins left="0.75" right="0.75" top="1" bottom="1" header="0.5" footer="0.5"/>
  <pageSetup fitToHeight="1" fitToWidth="1" horizontalDpi="1200" verticalDpi="1200" orientation="landscape"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2005-10-31T14:19:39Z</cp:lastPrinted>
  <dcterms:created xsi:type="dcterms:W3CDTF">2004-11-15T06:13:52Z</dcterms:created>
  <dcterms:modified xsi:type="dcterms:W3CDTF">2010-01-04T21:41:54Z</dcterms:modified>
  <cp:category/>
  <cp:version/>
  <cp:contentType/>
  <cp:contentStatus/>
</cp:coreProperties>
</file>